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Budget" sheetId="1" r:id="rId1"/>
    <sheet name="Assumptions" sheetId="2" r:id="rId2"/>
    <sheet name="Payroll trends" sheetId="3" r:id="rId3"/>
  </sheets>
  <calcPr calcId="145621"/>
</workbook>
</file>

<file path=xl/calcChain.xml><?xml version="1.0" encoding="utf-8"?>
<calcChain xmlns="http://schemas.openxmlformats.org/spreadsheetml/2006/main">
  <c r="D2" i="1" l="1"/>
  <c r="C37" i="2" l="1"/>
  <c r="C10" i="2"/>
  <c r="D43" i="1" l="1"/>
  <c r="E43" i="1" l="1"/>
  <c r="D13" i="1"/>
  <c r="B22" i="1" l="1"/>
  <c r="D14" i="1"/>
  <c r="B32" i="1"/>
  <c r="B40" i="1"/>
  <c r="B18" i="1"/>
  <c r="D45" i="1"/>
  <c r="D47" i="1" s="1"/>
  <c r="D48" i="1" s="1"/>
</calcChain>
</file>

<file path=xl/sharedStrings.xml><?xml version="1.0" encoding="utf-8"?>
<sst xmlns="http://schemas.openxmlformats.org/spreadsheetml/2006/main" count="105" uniqueCount="68">
  <si>
    <t>Levy income</t>
  </si>
  <si>
    <t>Opening balance</t>
  </si>
  <si>
    <t>Pharmoutcomes income</t>
  </si>
  <si>
    <t>Pharmaco sponsorship</t>
  </si>
  <si>
    <t>Funding grants</t>
  </si>
  <si>
    <t>Months reserves</t>
  </si>
  <si>
    <t>Total</t>
  </si>
  <si>
    <t>Income 21/22</t>
  </si>
  <si>
    <t>Expenditure 21/22</t>
  </si>
  <si>
    <t>PSNC levy</t>
  </si>
  <si>
    <t>Health and wellbeing</t>
  </si>
  <si>
    <t>PCN lead development</t>
  </si>
  <si>
    <t>Payroll</t>
  </si>
  <si>
    <t>Assumes 3200 project management costs</t>
  </si>
  <si>
    <t>Trading surplus/deficit</t>
  </si>
  <si>
    <t>Assumes spend equals income</t>
  </si>
  <si>
    <t>Accounts</t>
  </si>
  <si>
    <t>HR costs</t>
  </si>
  <si>
    <t>Data Protection</t>
  </si>
  <si>
    <t>Marketing</t>
  </si>
  <si>
    <t>Office equipment/stationary</t>
  </si>
  <si>
    <t>Petty cash</t>
  </si>
  <si>
    <t>Post</t>
  </si>
  <si>
    <t>Rent and service charges</t>
  </si>
  <si>
    <t>Bank charges</t>
  </si>
  <si>
    <t>Telephone</t>
  </si>
  <si>
    <t>Training employees</t>
  </si>
  <si>
    <t>Training members</t>
  </si>
  <si>
    <t>Insurance</t>
  </si>
  <si>
    <t>Pharmoutcomes licences</t>
  </si>
  <si>
    <t>Staff expenses</t>
  </si>
  <si>
    <t>Assumes some degree of freedom of movement</t>
  </si>
  <si>
    <t>IT support/equipment</t>
  </si>
  <si>
    <t xml:space="preserve">Assumes similar costs as Humber with N3I </t>
  </si>
  <si>
    <t>Assumes  additional PI is purchased</t>
  </si>
  <si>
    <t>Training contractors</t>
  </si>
  <si>
    <t>Virtual outcomes 3K and 2K for additional activity</t>
  </si>
  <si>
    <t>End of Year position</t>
  </si>
  <si>
    <t>Assumes similar costs as last year</t>
  </si>
  <si>
    <t>Assumes we don’t give any holiday</t>
  </si>
  <si>
    <t>Assumes similar level of income…....probably secure if service contract is extended for 12 months</t>
  </si>
  <si>
    <t>Will need some focus to achieve this</t>
  </si>
  <si>
    <t>Assumes we are succesful in bidding for this for third consecutive year.19 x £800</t>
  </si>
  <si>
    <t>Non levy</t>
  </si>
  <si>
    <t>% of income</t>
  </si>
  <si>
    <t>Housekeeping expenses</t>
  </si>
  <si>
    <t>Members travel</t>
  </si>
  <si>
    <t>GPCPCS support</t>
  </si>
  <si>
    <t>Assumes no  increase from PSNC. Now confirmed</t>
  </si>
  <si>
    <t>Wright review steering group</t>
  </si>
  <si>
    <t>Based on 1.74% of £90,000</t>
  </si>
  <si>
    <t>Meeting backfill expenses</t>
  </si>
  <si>
    <t>Income</t>
  </si>
  <si>
    <t>Second payment for H and W from NHSE. May not happen but neither will expenditure so a neutral risk</t>
  </si>
  <si>
    <t>TOTAL</t>
  </si>
  <si>
    <t>3 year plan</t>
  </si>
  <si>
    <t>16/17</t>
  </si>
  <si>
    <t>17/18</t>
  </si>
  <si>
    <t>18/19</t>
  </si>
  <si>
    <t>19/20</t>
  </si>
  <si>
    <t>20/21</t>
  </si>
  <si>
    <t>21/22</t>
  </si>
  <si>
    <t xml:space="preserve">Year </t>
  </si>
  <si>
    <t>Spend</t>
  </si>
  <si>
    <t>assumes first and second payment for  for implementation support from NHSE are recived this financial year</t>
  </si>
  <si>
    <t>Expenditure</t>
  </si>
  <si>
    <t>Assumes we continue with current payroll funding envelope of £200077 plus £12400 GPCPCS support funding and  uplift for sickness cover and any payrises awarded</t>
  </si>
  <si>
    <t>Significant reduction on last years 14K. Rent is 6K per annum  plus approx 1K for residuial costs from Albion 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</si>
</sst>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Fill="1"/>
    <xf numFmtId="3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'Payroll trends'!$C$3:$C$8</c:f>
              <c:strCache>
                <c:ptCount val="6"/>
                <c:pt idx="0">
                  <c:v>21/22</c:v>
                </c:pt>
                <c:pt idx="1">
                  <c:v>20/21</c:v>
                </c:pt>
                <c:pt idx="2">
                  <c:v>19/20</c:v>
                </c:pt>
                <c:pt idx="3">
                  <c:v>18/19</c:v>
                </c:pt>
                <c:pt idx="4">
                  <c:v>17/18</c:v>
                </c:pt>
                <c:pt idx="5">
                  <c:v>16/17</c:v>
                </c:pt>
              </c:strCache>
            </c:strRef>
          </c:cat>
          <c:val>
            <c:numRef>
              <c:f>'Payroll trends'!$D$3:$D$8</c:f>
              <c:numCache>
                <c:formatCode>"£"#,##0</c:formatCode>
                <c:ptCount val="6"/>
                <c:pt idx="0">
                  <c:v>215000</c:v>
                </c:pt>
                <c:pt idx="1">
                  <c:v>226290</c:v>
                </c:pt>
                <c:pt idx="2">
                  <c:v>215875</c:v>
                </c:pt>
                <c:pt idx="3">
                  <c:v>229315</c:v>
                </c:pt>
                <c:pt idx="4">
                  <c:v>247097</c:v>
                </c:pt>
                <c:pt idx="5">
                  <c:v>181175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19616"/>
        <c:axId val="103921152"/>
      </c:barChart>
      <c:catAx>
        <c:axId val="10391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21152"/>
        <c:crosses val="autoZero"/>
        <c:auto val="1"/>
        <c:lblAlgn val="ctr"/>
        <c:lblOffset val="100"/>
        <c:noMultiLvlLbl val="0"/>
      </c:catAx>
      <c:valAx>
        <c:axId val="103921152"/>
        <c:scaling>
          <c:orientation val="minMax"/>
        </c:scaling>
        <c:delete val="0"/>
        <c:axPos val="l"/>
        <c:majorGridlines/>
        <c:numFmt formatCode="&quot;£&quot;#,##0" sourceLinked="1"/>
        <c:majorTickMark val="out"/>
        <c:minorTickMark val="none"/>
        <c:tickLblPos val="nextTo"/>
        <c:crossAx val="103919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133350</xdr:rowOff>
    </xdr:from>
    <xdr:to>
      <xdr:col>12</xdr:col>
      <xdr:colOff>219075</xdr:colOff>
      <xdr:row>15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tabSelected="1" zoomScaleNormal="100" workbookViewId="0">
      <selection activeCell="J38" sqref="J38"/>
    </sheetView>
  </sheetViews>
  <sheetFormatPr defaultRowHeight="14.4" x14ac:dyDescent="0.3"/>
  <cols>
    <col min="2" max="2" width="18.33203125" customWidth="1"/>
    <col min="3" max="3" width="26.44140625" customWidth="1"/>
  </cols>
  <sheetData>
    <row r="1" spans="2:6" ht="15" x14ac:dyDescent="0.25">
      <c r="C1" t="s">
        <v>1</v>
      </c>
      <c r="D1">
        <v>232999</v>
      </c>
    </row>
    <row r="2" spans="2:6" ht="15" x14ac:dyDescent="0.25">
      <c r="C2" t="s">
        <v>5</v>
      </c>
      <c r="D2" s="5">
        <f>D1/32365</f>
        <v>7.1991039703383288</v>
      </c>
    </row>
    <row r="4" spans="2:6" ht="15" x14ac:dyDescent="0.25">
      <c r="C4" s="1" t="s">
        <v>7</v>
      </c>
      <c r="F4" t="s">
        <v>55</v>
      </c>
    </row>
    <row r="6" spans="2:6" ht="15" x14ac:dyDescent="0.25">
      <c r="C6" t="s">
        <v>0</v>
      </c>
      <c r="D6">
        <v>283536</v>
      </c>
      <c r="F6">
        <v>289207</v>
      </c>
    </row>
    <row r="7" spans="2:6" ht="15" x14ac:dyDescent="0.25">
      <c r="C7" t="s">
        <v>2</v>
      </c>
      <c r="D7">
        <v>35000</v>
      </c>
    </row>
    <row r="8" spans="2:6" ht="15" x14ac:dyDescent="0.25">
      <c r="C8" t="s">
        <v>3</v>
      </c>
      <c r="D8">
        <v>2000</v>
      </c>
    </row>
    <row r="9" spans="2:6" ht="15" x14ac:dyDescent="0.25">
      <c r="C9" t="s">
        <v>4</v>
      </c>
      <c r="D9">
        <v>10000</v>
      </c>
    </row>
    <row r="10" spans="2:6" ht="15" x14ac:dyDescent="0.25">
      <c r="C10" t="s">
        <v>10</v>
      </c>
      <c r="D10">
        <v>15000</v>
      </c>
    </row>
    <row r="11" spans="2:6" ht="15" x14ac:dyDescent="0.25">
      <c r="C11" t="s">
        <v>47</v>
      </c>
      <c r="D11">
        <v>6200</v>
      </c>
    </row>
    <row r="12" spans="2:6" ht="15" x14ac:dyDescent="0.25">
      <c r="C12" t="s">
        <v>11</v>
      </c>
      <c r="D12">
        <v>15200</v>
      </c>
    </row>
    <row r="13" spans="2:6" ht="15" x14ac:dyDescent="0.25">
      <c r="C13" s="1" t="s">
        <v>6</v>
      </c>
      <c r="D13" s="1">
        <f>SUM(D6:D12)</f>
        <v>366936</v>
      </c>
      <c r="F13">
        <v>360046</v>
      </c>
    </row>
    <row r="14" spans="2:6" ht="15" x14ac:dyDescent="0.25">
      <c r="B14" t="s">
        <v>43</v>
      </c>
      <c r="D14">
        <f>D13-D6</f>
        <v>83400</v>
      </c>
    </row>
    <row r="16" spans="2:6" ht="15" x14ac:dyDescent="0.25">
      <c r="B16" t="s">
        <v>44</v>
      </c>
      <c r="C16" s="1" t="s">
        <v>8</v>
      </c>
    </row>
    <row r="18" spans="2:6" ht="15" x14ac:dyDescent="0.25">
      <c r="B18" s="2">
        <f>(D18/D13)*100</f>
        <v>17.229435105849522</v>
      </c>
      <c r="C18" t="s">
        <v>9</v>
      </c>
      <c r="D18">
        <v>63221</v>
      </c>
    </row>
    <row r="19" spans="2:6" ht="15" x14ac:dyDescent="0.25">
      <c r="B19" s="2"/>
      <c r="C19" t="s">
        <v>49</v>
      </c>
      <c r="D19">
        <v>1566</v>
      </c>
    </row>
    <row r="20" spans="2:6" ht="15" x14ac:dyDescent="0.25">
      <c r="B20" s="2"/>
      <c r="C20" t="s">
        <v>10</v>
      </c>
      <c r="D20">
        <v>15000</v>
      </c>
    </row>
    <row r="21" spans="2:6" ht="15" x14ac:dyDescent="0.25">
      <c r="B21" s="2"/>
      <c r="C21" t="s">
        <v>11</v>
      </c>
      <c r="D21">
        <v>12000</v>
      </c>
    </row>
    <row r="22" spans="2:6" ht="15" x14ac:dyDescent="0.25">
      <c r="B22" s="2">
        <f>(D22/D13)*100</f>
        <v>58.593324176423131</v>
      </c>
      <c r="C22" t="s">
        <v>12</v>
      </c>
      <c r="D22">
        <v>215000</v>
      </c>
      <c r="F22">
        <v>210800</v>
      </c>
    </row>
    <row r="23" spans="2:6" ht="15" x14ac:dyDescent="0.25">
      <c r="B23" s="2"/>
      <c r="C23" t="s">
        <v>16</v>
      </c>
      <c r="D23">
        <v>3200</v>
      </c>
    </row>
    <row r="24" spans="2:6" ht="15" x14ac:dyDescent="0.25">
      <c r="B24" s="2"/>
      <c r="C24" t="s">
        <v>17</v>
      </c>
      <c r="D24">
        <v>1092</v>
      </c>
    </row>
    <row r="25" spans="2:6" ht="15" x14ac:dyDescent="0.25">
      <c r="B25" s="2"/>
      <c r="C25" t="s">
        <v>30</v>
      </c>
      <c r="D25">
        <v>3000</v>
      </c>
    </row>
    <row r="26" spans="2:6" ht="15" x14ac:dyDescent="0.25">
      <c r="B26" s="2"/>
      <c r="C26" t="s">
        <v>51</v>
      </c>
      <c r="D26">
        <v>16500</v>
      </c>
    </row>
    <row r="27" spans="2:6" ht="15" x14ac:dyDescent="0.25">
      <c r="B27" s="2"/>
      <c r="C27" t="s">
        <v>18</v>
      </c>
      <c r="D27">
        <v>40</v>
      </c>
    </row>
    <row r="28" spans="2:6" ht="15" x14ac:dyDescent="0.25">
      <c r="B28" s="2"/>
      <c r="C28" t="s">
        <v>19</v>
      </c>
      <c r="D28">
        <v>1500</v>
      </c>
    </row>
    <row r="29" spans="2:6" ht="15" x14ac:dyDescent="0.25">
      <c r="B29" s="2"/>
      <c r="C29" t="s">
        <v>20</v>
      </c>
      <c r="D29">
        <v>2500</v>
      </c>
    </row>
    <row r="30" spans="2:6" ht="15" x14ac:dyDescent="0.25">
      <c r="B30" s="2"/>
      <c r="C30" t="s">
        <v>21</v>
      </c>
      <c r="D30">
        <v>500</v>
      </c>
    </row>
    <row r="31" spans="2:6" ht="15" x14ac:dyDescent="0.25">
      <c r="B31" s="2"/>
      <c r="C31" t="s">
        <v>22</v>
      </c>
      <c r="D31">
        <v>1000</v>
      </c>
    </row>
    <row r="32" spans="2:6" ht="15" x14ac:dyDescent="0.25">
      <c r="B32" s="2">
        <f>(D32/D13)*100</f>
        <v>1.9076896243486603</v>
      </c>
      <c r="C32" t="s">
        <v>23</v>
      </c>
      <c r="D32">
        <v>7000</v>
      </c>
    </row>
    <row r="33" spans="2:18" ht="15" x14ac:dyDescent="0.25">
      <c r="B33" s="2"/>
      <c r="C33" t="s">
        <v>24</v>
      </c>
      <c r="D33">
        <v>100</v>
      </c>
    </row>
    <row r="34" spans="2:18" ht="15" x14ac:dyDescent="0.25">
      <c r="B34" s="2"/>
      <c r="C34" t="s">
        <v>25</v>
      </c>
      <c r="D34">
        <v>1000</v>
      </c>
    </row>
    <row r="35" spans="2:18" ht="15" x14ac:dyDescent="0.25">
      <c r="B35" s="2"/>
      <c r="C35" t="s">
        <v>26</v>
      </c>
      <c r="D35">
        <v>750</v>
      </c>
    </row>
    <row r="36" spans="2:18" ht="15" x14ac:dyDescent="0.25">
      <c r="B36" s="2"/>
      <c r="C36" t="s">
        <v>35</v>
      </c>
      <c r="D36">
        <v>5000</v>
      </c>
    </row>
    <row r="37" spans="2:18" x14ac:dyDescent="0.3">
      <c r="B37" s="2"/>
      <c r="C37" t="s">
        <v>27</v>
      </c>
      <c r="D37">
        <v>750</v>
      </c>
    </row>
    <row r="38" spans="2:18" x14ac:dyDescent="0.3">
      <c r="B38" s="2"/>
      <c r="C38" t="s">
        <v>32</v>
      </c>
      <c r="D38">
        <v>7000</v>
      </c>
    </row>
    <row r="39" spans="2:18" x14ac:dyDescent="0.3">
      <c r="B39" s="2"/>
      <c r="C39" t="s">
        <v>28</v>
      </c>
      <c r="D39">
        <v>3800</v>
      </c>
    </row>
    <row r="40" spans="2:18" x14ac:dyDescent="0.3">
      <c r="B40" s="2">
        <f>(D40/D13)*100</f>
        <v>6.8131772298166444</v>
      </c>
      <c r="C40" t="s">
        <v>29</v>
      </c>
      <c r="D40">
        <v>25000</v>
      </c>
    </row>
    <row r="41" spans="2:18" x14ac:dyDescent="0.3">
      <c r="C41" t="s">
        <v>45</v>
      </c>
      <c r="D41">
        <v>1800</v>
      </c>
    </row>
    <row r="42" spans="2:18" x14ac:dyDescent="0.3">
      <c r="C42" t="s">
        <v>46</v>
      </c>
      <c r="D42">
        <v>600</v>
      </c>
    </row>
    <row r="43" spans="2:18" x14ac:dyDescent="0.3">
      <c r="C43" s="1" t="s">
        <v>6</v>
      </c>
      <c r="D43" s="1">
        <f>SUM(D18:D42)</f>
        <v>388919</v>
      </c>
      <c r="E43" s="3">
        <f>D43/12</f>
        <v>32409.916666666668</v>
      </c>
      <c r="F43">
        <v>356530</v>
      </c>
    </row>
    <row r="45" spans="2:18" x14ac:dyDescent="0.3">
      <c r="C45" t="s">
        <v>14</v>
      </c>
      <c r="D45">
        <f>D13-D43</f>
        <v>-21983</v>
      </c>
    </row>
    <row r="47" spans="2:18" x14ac:dyDescent="0.3">
      <c r="C47" t="s">
        <v>37</v>
      </c>
      <c r="D47">
        <f>D1+D45</f>
        <v>211016</v>
      </c>
      <c r="R47" s="4"/>
    </row>
    <row r="48" spans="2:18" x14ac:dyDescent="0.3">
      <c r="C48" t="s">
        <v>5</v>
      </c>
      <c r="D48" s="2">
        <f>D47/E43</f>
        <v>6.5108467315816405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workbookViewId="0">
      <selection activeCell="D10" sqref="D10"/>
    </sheetView>
  </sheetViews>
  <sheetFormatPr defaultRowHeight="14.4" x14ac:dyDescent="0.3"/>
  <cols>
    <col min="2" max="2" width="33" customWidth="1"/>
  </cols>
  <sheetData>
    <row r="2" spans="2:17" ht="15" x14ac:dyDescent="0.25">
      <c r="B2" t="s">
        <v>52</v>
      </c>
    </row>
    <row r="3" spans="2:17" x14ac:dyDescent="0.3">
      <c r="B3" t="s">
        <v>0</v>
      </c>
      <c r="C3">
        <v>283536</v>
      </c>
      <c r="E3" t="s">
        <v>39</v>
      </c>
    </row>
    <row r="4" spans="2:17" x14ac:dyDescent="0.3">
      <c r="B4" t="s">
        <v>2</v>
      </c>
      <c r="C4">
        <v>35000</v>
      </c>
      <c r="E4" t="s">
        <v>40</v>
      </c>
    </row>
    <row r="5" spans="2:17" ht="15" x14ac:dyDescent="0.25">
      <c r="B5" t="s">
        <v>3</v>
      </c>
      <c r="C5">
        <v>2000</v>
      </c>
    </row>
    <row r="6" spans="2:17" ht="15" x14ac:dyDescent="0.25">
      <c r="B6" t="s">
        <v>4</v>
      </c>
      <c r="C6">
        <v>10000</v>
      </c>
      <c r="E6" t="s">
        <v>41</v>
      </c>
    </row>
    <row r="7" spans="2:17" ht="15" x14ac:dyDescent="0.25">
      <c r="B7" t="s">
        <v>10</v>
      </c>
      <c r="C7">
        <v>15000</v>
      </c>
      <c r="E7" t="s">
        <v>53</v>
      </c>
    </row>
    <row r="8" spans="2:17" ht="15" x14ac:dyDescent="0.25">
      <c r="B8" t="s">
        <v>47</v>
      </c>
      <c r="C8">
        <v>12400</v>
      </c>
      <c r="E8" t="s">
        <v>64</v>
      </c>
    </row>
    <row r="9" spans="2:17" x14ac:dyDescent="0.3">
      <c r="B9" t="s">
        <v>11</v>
      </c>
      <c r="C9">
        <v>15200</v>
      </c>
      <c r="E9" t="s">
        <v>42</v>
      </c>
    </row>
    <row r="10" spans="2:17" ht="15" x14ac:dyDescent="0.25">
      <c r="B10" t="s">
        <v>54</v>
      </c>
      <c r="C10" s="1">
        <f>SUM(C3:C9)</f>
        <v>373136</v>
      </c>
    </row>
    <row r="11" spans="2:17" ht="15" x14ac:dyDescent="0.25">
      <c r="B11" t="s">
        <v>65</v>
      </c>
    </row>
    <row r="12" spans="2:17" ht="15" x14ac:dyDescent="0.25">
      <c r="B12" t="s">
        <v>9</v>
      </c>
      <c r="C12">
        <v>63221</v>
      </c>
      <c r="E12" t="s">
        <v>48</v>
      </c>
    </row>
    <row r="13" spans="2:17" x14ac:dyDescent="0.3">
      <c r="B13" t="s">
        <v>49</v>
      </c>
      <c r="C13">
        <v>1566</v>
      </c>
      <c r="E13" t="s">
        <v>50</v>
      </c>
    </row>
    <row r="14" spans="2:17" ht="15" x14ac:dyDescent="0.25">
      <c r="B14" t="s">
        <v>10</v>
      </c>
      <c r="C14">
        <v>15000</v>
      </c>
      <c r="E14" t="s">
        <v>15</v>
      </c>
    </row>
    <row r="15" spans="2:17" ht="15" x14ac:dyDescent="0.25">
      <c r="B15" t="s">
        <v>11</v>
      </c>
      <c r="C15">
        <v>12000</v>
      </c>
      <c r="E15" t="s">
        <v>13</v>
      </c>
    </row>
    <row r="16" spans="2:17" x14ac:dyDescent="0.3">
      <c r="B16" t="s">
        <v>12</v>
      </c>
      <c r="C16">
        <v>215000</v>
      </c>
      <c r="E16" t="s">
        <v>66</v>
      </c>
      <c r="Q16">
        <v>210800</v>
      </c>
    </row>
    <row r="17" spans="2:5" ht="15" x14ac:dyDescent="0.25">
      <c r="B17" t="s">
        <v>16</v>
      </c>
      <c r="C17">
        <v>3200</v>
      </c>
    </row>
    <row r="18" spans="2:5" ht="15" x14ac:dyDescent="0.25">
      <c r="B18" t="s">
        <v>17</v>
      </c>
      <c r="C18">
        <v>1092</v>
      </c>
    </row>
    <row r="19" spans="2:5" ht="15" x14ac:dyDescent="0.25">
      <c r="B19" t="s">
        <v>30</v>
      </c>
      <c r="C19">
        <v>3000</v>
      </c>
      <c r="E19" t="s">
        <v>31</v>
      </c>
    </row>
    <row r="20" spans="2:5" ht="15" x14ac:dyDescent="0.25">
      <c r="B20" t="s">
        <v>51</v>
      </c>
      <c r="C20">
        <v>16500</v>
      </c>
    </row>
    <row r="21" spans="2:5" ht="15" x14ac:dyDescent="0.25">
      <c r="B21" t="s">
        <v>18</v>
      </c>
      <c r="C21">
        <v>40</v>
      </c>
    </row>
    <row r="22" spans="2:5" ht="15" x14ac:dyDescent="0.25">
      <c r="B22" t="s">
        <v>19</v>
      </c>
      <c r="C22">
        <v>1500</v>
      </c>
    </row>
    <row r="23" spans="2:5" ht="15" x14ac:dyDescent="0.25">
      <c r="B23" t="s">
        <v>20</v>
      </c>
      <c r="C23">
        <v>1500</v>
      </c>
    </row>
    <row r="24" spans="2:5" ht="15" x14ac:dyDescent="0.25">
      <c r="B24" t="s">
        <v>21</v>
      </c>
      <c r="C24">
        <v>500</v>
      </c>
    </row>
    <row r="25" spans="2:5" ht="15" x14ac:dyDescent="0.25">
      <c r="B25" t="s">
        <v>22</v>
      </c>
      <c r="C25">
        <v>1000</v>
      </c>
    </row>
    <row r="26" spans="2:5" ht="15" x14ac:dyDescent="0.25">
      <c r="B26" t="s">
        <v>23</v>
      </c>
      <c r="C26">
        <v>7000</v>
      </c>
      <c r="E26" t="s">
        <v>67</v>
      </c>
    </row>
    <row r="27" spans="2:5" ht="15" x14ac:dyDescent="0.25">
      <c r="B27" t="s">
        <v>24</v>
      </c>
      <c r="C27">
        <v>100</v>
      </c>
    </row>
    <row r="28" spans="2:5" ht="15" x14ac:dyDescent="0.25">
      <c r="B28" t="s">
        <v>25</v>
      </c>
      <c r="C28">
        <v>1000</v>
      </c>
    </row>
    <row r="29" spans="2:5" ht="15" x14ac:dyDescent="0.25">
      <c r="B29" t="s">
        <v>26</v>
      </c>
      <c r="C29">
        <v>750</v>
      </c>
    </row>
    <row r="30" spans="2:5" ht="15" x14ac:dyDescent="0.25">
      <c r="B30" t="s">
        <v>35</v>
      </c>
      <c r="C30">
        <v>5000</v>
      </c>
      <c r="E30" t="s">
        <v>36</v>
      </c>
    </row>
    <row r="31" spans="2:5" ht="15" x14ac:dyDescent="0.25">
      <c r="B31" t="s">
        <v>27</v>
      </c>
      <c r="C31">
        <v>750</v>
      </c>
    </row>
    <row r="32" spans="2:5" ht="15" x14ac:dyDescent="0.25">
      <c r="B32" t="s">
        <v>32</v>
      </c>
      <c r="C32">
        <v>7000</v>
      </c>
      <c r="E32" t="s">
        <v>33</v>
      </c>
    </row>
    <row r="33" spans="2:5" ht="15" x14ac:dyDescent="0.25">
      <c r="B33" t="s">
        <v>28</v>
      </c>
      <c r="C33">
        <v>3800</v>
      </c>
      <c r="E33" t="s">
        <v>34</v>
      </c>
    </row>
    <row r="34" spans="2:5" ht="15" x14ac:dyDescent="0.25">
      <c r="B34" t="s">
        <v>29</v>
      </c>
      <c r="C34">
        <v>25000</v>
      </c>
      <c r="E34" t="s">
        <v>38</v>
      </c>
    </row>
    <row r="35" spans="2:5" ht="15" x14ac:dyDescent="0.25">
      <c r="B35" t="s">
        <v>45</v>
      </c>
      <c r="C35">
        <v>1800</v>
      </c>
    </row>
    <row r="36" spans="2:5" ht="15" x14ac:dyDescent="0.25">
      <c r="B36" t="s">
        <v>46</v>
      </c>
      <c r="C36">
        <v>600</v>
      </c>
    </row>
    <row r="37" spans="2:5" ht="15" x14ac:dyDescent="0.25">
      <c r="B37" t="s">
        <v>54</v>
      </c>
      <c r="C37" s="1">
        <f>SUM(C12:C36)</f>
        <v>387919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8"/>
  <sheetViews>
    <sheetView workbookViewId="0">
      <selection activeCell="J22" sqref="J22"/>
    </sheetView>
  </sheetViews>
  <sheetFormatPr defaultRowHeight="14.4" x14ac:dyDescent="0.3"/>
  <cols>
    <col min="4" max="4" width="11.109375" bestFit="1" customWidth="1"/>
  </cols>
  <sheetData>
    <row r="2" spans="3:4" x14ac:dyDescent="0.25">
      <c r="C2" t="s">
        <v>62</v>
      </c>
      <c r="D2" t="s">
        <v>63</v>
      </c>
    </row>
    <row r="3" spans="3:4" x14ac:dyDescent="0.25">
      <c r="C3" t="s">
        <v>61</v>
      </c>
      <c r="D3" s="6">
        <v>215000</v>
      </c>
    </row>
    <row r="4" spans="3:4" x14ac:dyDescent="0.25">
      <c r="C4" t="s">
        <v>60</v>
      </c>
      <c r="D4" s="6">
        <v>226290</v>
      </c>
    </row>
    <row r="5" spans="3:4" x14ac:dyDescent="0.25">
      <c r="C5" t="s">
        <v>59</v>
      </c>
      <c r="D5" s="6">
        <v>215875</v>
      </c>
    </row>
    <row r="6" spans="3:4" x14ac:dyDescent="0.25">
      <c r="C6" t="s">
        <v>58</v>
      </c>
      <c r="D6" s="6">
        <v>229315</v>
      </c>
    </row>
    <row r="7" spans="3:4" x14ac:dyDescent="0.25">
      <c r="C7" t="s">
        <v>57</v>
      </c>
      <c r="D7" s="6">
        <v>247097</v>
      </c>
    </row>
    <row r="8" spans="3:4" x14ac:dyDescent="0.25">
      <c r="C8" t="s">
        <v>56</v>
      </c>
      <c r="D8" s="6">
        <v>181175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Assumptions</vt:lpstr>
      <vt:lpstr>Payroll trends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Robinson</dc:creator>
  <cp:lastModifiedBy>Administrator</cp:lastModifiedBy>
  <dcterms:created xsi:type="dcterms:W3CDTF">2021-02-05T09:56:55Z</dcterms:created>
  <dcterms:modified xsi:type="dcterms:W3CDTF">2021-05-06T09:02:05Z</dcterms:modified>
</cp:coreProperties>
</file>